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Übersicht &amp; Anleitung" sheetId="1" state="visible" r:id="rId1"/>
    <sheet xmlns:r="http://schemas.openxmlformats.org/officeDocument/2006/relationships" name="Stakeholderliste" sheetId="2" state="visible" r:id="rId2"/>
    <sheet xmlns:r="http://schemas.openxmlformats.org/officeDocument/2006/relationships" name="Auswertung" sheetId="3" state="visible" r:id="rId3"/>
  </sheets>
  <definedNames>
    <definedName name="lv_Kategorie">'Übersicht &amp; Anleitung'!$F$31:$F$41</definedName>
    <definedName name="lv_Kanal">'Übersicht &amp; Anleitung'!$G$31:$G$36</definedName>
    <definedName name="lv_Frequenz">'Übersicht &amp; Anleitung'!$H$31:$H$35</definedName>
    <definedName name="lv_Status">'Übersicht &amp; Anleitung'!$I$31:$I$35</definedName>
    <definedName name="lv_Rechtsgrundlage">'Übersicht &amp; Anleitung'!$J$31:$J$34</definedName>
    <definedName name="_xlnm._FilterDatabase" localSheetId="1" hidden="1">'Stakeholderliste'!$A$1:$U$21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DD.MM.YYYY"/>
  </numFmts>
  <fonts count="7">
    <font>
      <name val="Calibri"/>
      <family val="2"/>
      <color theme="1"/>
      <sz val="11"/>
      <scheme val="minor"/>
    </font>
    <font>
      <name val="Calibri"/>
      <sz val="11"/>
    </font>
    <font>
      <name val="Calibri"/>
      <b val="1"/>
      <sz val="14"/>
    </font>
    <font>
      <name val="Calibri"/>
      <b val="1"/>
      <sz val="11"/>
    </font>
    <font>
      <name val="Calibri"/>
      <b val="1"/>
      <sz val="12"/>
    </font>
    <font>
      <name val="Calibri"/>
      <b val="1"/>
      <color rgb="005B9BD5"/>
      <sz val="11"/>
    </font>
    <font>
      <name val="Calibri"/>
      <b val="1"/>
      <color rgb="00FFFFFF"/>
      <sz val="11"/>
    </font>
  </fonts>
  <fills count="4">
    <fill>
      <patternFill/>
    </fill>
    <fill>
      <patternFill patternType="gray125"/>
    </fill>
    <fill>
      <patternFill patternType="solid">
        <fgColor rgb="00F2F2F2"/>
        <bgColor rgb="00F2F2F2"/>
      </patternFill>
    </fill>
    <fill>
      <patternFill patternType="solid">
        <fgColor rgb="00404040"/>
        <bgColor rgb="00404040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3" fillId="0" borderId="0" pivotButton="0" quotePrefix="0" xfId="0"/>
    <xf numFmtId="0" fontId="1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 wrapText="1"/>
    </xf>
    <xf numFmtId="0" fontId="0" fillId="2" borderId="0" pivotButton="0" quotePrefix="0" xfId="0"/>
    <xf numFmtId="165" fontId="0" fillId="0" borderId="0" pivotButton="0" quotePrefix="0" xfId="0"/>
    <xf numFmtId="165" fontId="5" fillId="0" borderId="0" pivotButton="0" quotePrefix="0" xfId="0"/>
  </cellXfs>
  <cellStyles count="1">
    <cellStyle name="Normal" xfId="0" builtinId="0" hidden="0"/>
  </cellStyles>
  <dxfs count="4">
    <dxf>
      <fill>
        <patternFill patternType="solid">
          <fgColor rgb="00F4CCCC"/>
          <bgColor rgb="00F4CCCC"/>
        </patternFill>
      </fill>
    </dxf>
    <dxf>
      <fill>
        <patternFill patternType="solid">
          <fgColor rgb="00FFE599"/>
          <bgColor rgb="00FFE599"/>
        </patternFill>
      </fill>
    </dxf>
    <dxf>
      <fill>
        <patternFill patternType="solid">
          <fgColor rgb="00D9EAD3"/>
          <bgColor rgb="00D9EAD3"/>
        </patternFill>
      </fill>
    </dxf>
    <dxf>
      <font>
        <name val="Calibri"/>
        <b val="1"/>
        <sz val="11"/>
      </font>
      <fill>
        <patternFill patternType="solid">
          <fgColor rgb="00F4CCCC"/>
          <bgColor rgb="00F4CC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Verteilung der Wichtigkeit (A/B/C)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'Auswertung'!$A$4:$A$6</f>
            </numRef>
          </cat>
          <val>
            <numRef>
              <f>'Auswertung'!$B$4:$B$6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2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tblStakeholder" displayName="tblStakeholder" ref="A1:U21" headerRowCount="1">
  <autoFilter ref="A1:U21"/>
  <tableColumns count="21">
    <tableColumn id="1" name="ID"/>
    <tableColumn id="2" name="Stakeholder-Name"/>
    <tableColumn id="3" name="Organisation"/>
    <tableColumn id="4" name="Kategorie"/>
    <tableColumn id="5" name="Rolle/Beziehung"/>
    <tableColumn id="6" name="Einfluss"/>
    <tableColumn id="7" name="Interesse"/>
    <tableColumn id="8" name="Macht"/>
    <tableColumn id="9" name="Unterstützung"/>
    <tableColumn id="10" name="Priorität"/>
    <tableColumn id="11" name="Wichtigkeit"/>
    <tableColumn id="12" name="Empfohlene Kommunikation"/>
    <tableColumn id="13" name="Verantwortlich"/>
    <tableColumn id="14" name="Kommunikationskanal"/>
    <tableColumn id="15" name="Frequenz"/>
    <tableColumn id="16" name="Nächster Termin"/>
    <tableColumn id="17" name="Letztes Update"/>
    <tableColumn id="18" name="Status"/>
    <tableColumn id="19" name="DSGVO-Rechtsgrundlage"/>
    <tableColumn id="20" name="Kontaktverweis"/>
    <tableColumn id="21" name="Notizen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1"/>
  <sheetViews>
    <sheetView workbookViewId="0">
      <selection activeCell="A1" sqref="A1"/>
    </sheetView>
  </sheetViews>
  <sheetFormatPr baseColWidth="8" defaultRowHeight="15"/>
  <cols>
    <col width="40" customWidth="1" min="1" max="1"/>
    <col width="50" customWidth="1" min="2" max="2"/>
    <col width="25" customWidth="1" min="6" max="6"/>
    <col width="20" customWidth="1" min="7" max="7"/>
    <col width="20" customWidth="1" min="8" max="8"/>
    <col width="20" customWidth="1" min="9" max="9"/>
    <col width="30" customWidth="1" min="10" max="10"/>
  </cols>
  <sheetData>
    <row r="1">
      <c r="A1" s="1" t="inlineStr">
        <is>
          <t>Ihr Firmenlogo (optional)</t>
        </is>
      </c>
    </row>
    <row r="2"/>
    <row r="3"/>
    <row r="5">
      <c r="A5" s="2" t="inlineStr">
        <is>
          <t>Stakeholderanalyse – KMU Vorlage</t>
        </is>
      </c>
    </row>
    <row r="7" ht="120" customHeight="1">
      <c r="A7" s="3" t="inlineStr">
        <is>
          <t>1. Tragen Sie Stakeholder in der „Stakeholderliste" ein (Dropdowns nutzen).
2. Prüfen Sie Priorität/Wichtigkeit (automatisch berechnet).
3. Planen Sie Kommunikation (Kanal, Frequenz, Termine) und setzen Status.
4. Behalten Sie KPIs und Verteilung in „Auswertung" im Blick.
Hinweise: Skalen Erklärung – Einfluss/Interesse/Macht 1=gering bis 5=hoch; Unterstützung −2=Gegner bis +2=Befürworter. DSGVO-Rechtsgrundlage auswählen.</t>
        </is>
      </c>
    </row>
    <row r="15">
      <c r="A15" s="4" t="inlineStr">
        <is>
          <t>Skalen &amp; Legenden:</t>
        </is>
      </c>
    </row>
    <row r="16">
      <c r="A16" s="5" t="inlineStr">
        <is>
          <t>Einfluss/Interesse/Macht:</t>
        </is>
      </c>
      <c r="B16" s="5" t="inlineStr">
        <is>
          <t>1=gering, 5=hoch</t>
        </is>
      </c>
    </row>
    <row r="17">
      <c r="A17" s="5" t="inlineStr">
        <is>
          <t>Unterstützung/Haltung:</t>
        </is>
      </c>
      <c r="B17" s="5" t="inlineStr">
        <is>
          <t>−2 Gegner, −1 skeptisch, 0 neutral, +1 positiv, +2 Befürworter</t>
        </is>
      </c>
    </row>
    <row r="18">
      <c r="A18" s="5" t="inlineStr">
        <is>
          <t>Wichtigkeit:</t>
        </is>
      </c>
      <c r="B18" s="5" t="inlineStr">
        <is>
          <t>A=hoch (sofort managen), B=mittel (regelmäßig informieren), C=niedrig (beobachten)</t>
        </is>
      </c>
    </row>
    <row r="25">
      <c r="A25" s="6" t="inlineStr">
        <is>
          <t>KPIs:</t>
        </is>
      </c>
    </row>
    <row r="26">
      <c r="A26" s="4" t="inlineStr">
        <is>
          <t>Gesamtanzahl Stakeholder</t>
        </is>
      </c>
      <c r="B26" s="7">
        <f>ANZAHL2(tblStakeholder[ID])</f>
        <v/>
      </c>
    </row>
    <row r="27">
      <c r="A27" s="4" t="inlineStr">
        <is>
          <t>Anzahl A (hoch)</t>
        </is>
      </c>
      <c r="B27" s="7">
        <f>ZÄHLENWENN(tblStakeholder[Wichtigkeit];"A*")</f>
        <v/>
      </c>
    </row>
    <row r="28">
      <c r="A28" s="4" t="inlineStr">
        <is>
          <t>Anzahl B (mittel)</t>
        </is>
      </c>
      <c r="B28" s="7">
        <f>ZÄHLENWENN(tblStakeholder[Wichtigkeit];"B*")</f>
        <v/>
      </c>
    </row>
    <row r="29">
      <c r="A29" s="4" t="inlineStr">
        <is>
          <t>Anzahl C (niedrig)</t>
        </is>
      </c>
      <c r="B29" s="7">
        <f>ZÄHLENWENN(tblStakeholder[Wichtigkeit];"C*")</f>
        <v/>
      </c>
    </row>
    <row r="30">
      <c r="A30" s="4" t="inlineStr">
        <is>
          <t>Kritische Gegner (A &amp; Unterstützung &lt;0)</t>
        </is>
      </c>
      <c r="B30" s="7">
        <f>ZÄHLENWENNS(tblStakeholder[Wichtigkeit];"A*";tblStakeholder[Unterstützung];"&lt;0")</f>
        <v/>
      </c>
    </row>
    <row r="31">
      <c r="A31" s="4" t="inlineStr">
        <is>
          <t>Überfällige Termine (nicht erledigt)</t>
        </is>
      </c>
      <c r="B31" s="7">
        <f>ZÄHLENWENNS(tblStakeholder[Nächster Termin];"&lt;"&amp;HEUTE();tblStakeholder[Status];"&lt;&gt;erledigt")</f>
        <v/>
      </c>
      <c r="F31" t="inlineStr">
        <is>
          <t>Kunde</t>
        </is>
      </c>
      <c r="G31" t="inlineStr">
        <is>
          <t>Telefon</t>
        </is>
      </c>
      <c r="H31" t="inlineStr">
        <is>
          <t>wöchentlich</t>
        </is>
      </c>
      <c r="I31" t="inlineStr">
        <is>
          <t>offen</t>
        </is>
      </c>
      <c r="J31" t="inlineStr">
        <is>
          <t>Vertrag Art.6(1)b</t>
        </is>
      </c>
    </row>
    <row r="32">
      <c r="F32" t="inlineStr">
        <is>
          <t>Lieferant</t>
        </is>
      </c>
      <c r="G32" t="inlineStr">
        <is>
          <t>E-Mail</t>
        </is>
      </c>
      <c r="H32" t="inlineStr">
        <is>
          <t>14-tägig</t>
        </is>
      </c>
      <c r="I32" t="inlineStr">
        <is>
          <t>in Bearbeitung</t>
        </is>
      </c>
      <c r="J32" t="inlineStr">
        <is>
          <t>Berechtigtes Interesse Art.6(1)f</t>
        </is>
      </c>
    </row>
    <row r="33">
      <c r="F33" t="inlineStr">
        <is>
          <t>Subunternehmer</t>
        </is>
      </c>
      <c r="G33" t="inlineStr">
        <is>
          <t>Vor-Ort</t>
        </is>
      </c>
      <c r="H33" t="inlineStr">
        <is>
          <t>monatlich</t>
        </is>
      </c>
      <c r="I33" t="inlineStr">
        <is>
          <t>erledigt</t>
        </is>
      </c>
      <c r="J33" t="inlineStr">
        <is>
          <t>Einwilligung Art.6(1)a</t>
        </is>
      </c>
    </row>
    <row r="34">
      <c r="F34" t="inlineStr">
        <is>
          <t>Mitarbeiter</t>
        </is>
      </c>
      <c r="G34" t="inlineStr">
        <is>
          <t>Jour Fixe</t>
        </is>
      </c>
      <c r="H34" t="inlineStr">
        <is>
          <t>quartalsweise</t>
        </is>
      </c>
      <c r="I34" t="inlineStr">
        <is>
          <t>Risiko</t>
        </is>
      </c>
      <c r="J34" t="inlineStr">
        <is>
          <t>Rechtspflicht Art.6(1)c</t>
        </is>
      </c>
    </row>
    <row r="35">
      <c r="F35" t="inlineStr">
        <is>
          <t>Partner/Planer</t>
        </is>
      </c>
      <c r="G35" t="inlineStr">
        <is>
          <t>Brief</t>
        </is>
      </c>
      <c r="H35" t="inlineStr">
        <is>
          <t>ad hoc</t>
        </is>
      </c>
    </row>
    <row r="36">
      <c r="F36" t="inlineStr">
        <is>
          <t>Behörde</t>
        </is>
      </c>
      <c r="G36" t="inlineStr">
        <is>
          <t>Videokonferenz</t>
        </is>
      </c>
    </row>
    <row r="37">
      <c r="F37" t="inlineStr">
        <is>
          <t>Bank/Finanzierer</t>
        </is>
      </c>
    </row>
    <row r="38">
      <c r="F38" t="inlineStr">
        <is>
          <t>Verband/Kammer</t>
        </is>
      </c>
    </row>
    <row r="39">
      <c r="F39" t="inlineStr">
        <is>
          <t>Nachbar/Anwohner</t>
        </is>
      </c>
    </row>
    <row r="40">
      <c r="F40" t="inlineStr">
        <is>
          <t>Eigentümer/Gesellschafter</t>
        </is>
      </c>
    </row>
    <row r="41">
      <c r="F41" t="inlineStr">
        <is>
          <t>Öffentlichkeit/Medien</t>
        </is>
      </c>
    </row>
  </sheetData>
  <mergeCells count="1">
    <mergeCell ref="A1:D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28" customWidth="1" min="2" max="2"/>
    <col width="28" customWidth="1" min="3" max="3"/>
    <col width="20" customWidth="1" min="4" max="4"/>
    <col width="28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6" customWidth="1" min="11" max="11"/>
    <col width="26" customWidth="1" min="12" max="12"/>
    <col width="18" customWidth="1" min="13" max="13"/>
    <col width="16" customWidth="1" min="14" max="14"/>
    <col width="14" customWidth="1" min="15" max="15"/>
    <col width="16" customWidth="1" min="16" max="16"/>
    <col width="16" customWidth="1" min="17" max="17"/>
    <col width="16" customWidth="1" min="18" max="18"/>
    <col width="28" customWidth="1" min="19" max="19"/>
    <col width="22" customWidth="1" min="20" max="20"/>
    <col width="40" customWidth="1" min="21" max="21"/>
  </cols>
  <sheetData>
    <row r="1">
      <c r="A1" s="8" t="inlineStr">
        <is>
          <t>ID</t>
        </is>
      </c>
      <c r="B1" s="8" t="inlineStr">
        <is>
          <t>Stakeholder-Name</t>
        </is>
      </c>
      <c r="C1" s="8" t="inlineStr">
        <is>
          <t>Organisation</t>
        </is>
      </c>
      <c r="D1" s="8" t="inlineStr">
        <is>
          <t>Kategorie</t>
        </is>
      </c>
      <c r="E1" s="8" t="inlineStr">
        <is>
          <t>Rolle/Beziehung</t>
        </is>
      </c>
      <c r="F1" s="8" t="inlineStr">
        <is>
          <t>Einfluss</t>
        </is>
      </c>
      <c r="G1" s="8" t="inlineStr">
        <is>
          <t>Interesse</t>
        </is>
      </c>
      <c r="H1" s="8" t="inlineStr">
        <is>
          <t>Macht</t>
        </is>
      </c>
      <c r="I1" s="8" t="inlineStr">
        <is>
          <t>Unterstützung</t>
        </is>
      </c>
      <c r="J1" s="8" t="inlineStr">
        <is>
          <t>Priorität</t>
        </is>
      </c>
      <c r="K1" s="8" t="inlineStr">
        <is>
          <t>Wichtigkeit</t>
        </is>
      </c>
      <c r="L1" s="8" t="inlineStr">
        <is>
          <t>Empfohlene Kommunikation</t>
        </is>
      </c>
      <c r="M1" s="8" t="inlineStr">
        <is>
          <t>Verantwortlich</t>
        </is>
      </c>
      <c r="N1" s="8" t="inlineStr">
        <is>
          <t>Kommunikationskanal</t>
        </is>
      </c>
      <c r="O1" s="8" t="inlineStr">
        <is>
          <t>Frequenz</t>
        </is>
      </c>
      <c r="P1" s="8" t="inlineStr">
        <is>
          <t>Nächster Termin</t>
        </is>
      </c>
      <c r="Q1" s="8" t="inlineStr">
        <is>
          <t>Letztes Update</t>
        </is>
      </c>
      <c r="R1" s="8" t="inlineStr">
        <is>
          <t>Status</t>
        </is>
      </c>
      <c r="S1" s="8" t="inlineStr">
        <is>
          <t>DSGVO-Rechtsgrundlage</t>
        </is>
      </c>
      <c r="T1" s="8" t="inlineStr">
        <is>
          <t>Kontaktverweis</t>
        </is>
      </c>
      <c r="U1" s="8" t="inlineStr">
        <is>
          <t>Notizen</t>
        </is>
      </c>
    </row>
    <row r="2">
      <c r="A2" t="inlineStr">
        <is>
          <t>ST-001</t>
        </is>
      </c>
      <c r="B2" t="inlineStr">
        <is>
          <t>Bauamt Stadt Köln</t>
        </is>
      </c>
      <c r="C2" t="inlineStr">
        <is>
          <t>Stadt Köln</t>
        </is>
      </c>
      <c r="D2" t="inlineStr">
        <is>
          <t>Behörde</t>
        </is>
      </c>
      <c r="E2" t="inlineStr">
        <is>
          <t>Genehmigungsbehörde</t>
        </is>
      </c>
      <c r="F2" t="n">
        <v>5</v>
      </c>
      <c r="G2" t="n">
        <v>4</v>
      </c>
      <c r="H2" t="n">
        <v>5</v>
      </c>
      <c r="I2" t="n">
        <v>0</v>
      </c>
      <c r="J2" s="9">
        <f>MIN(25;[@Einfluss]*[@Interesse]+[@Macht])</f>
        <v/>
      </c>
      <c r="K2" s="9">
        <f>WENN([@Priorität]&gt;=20;"A - Hoch";WENN([@Priorität]&gt;=12;"B - Mittel";"C - Niedrig"))</f>
        <v/>
      </c>
      <c r="L2" s="9">
        <f>WENN([@Unterstützung]&lt;=-1;"Risiko aktiv managen";WENN(ISTZAHL(SUCHEN("A";[@Wichtigkeit]));"Eng einbinden";WENN(ISTZAHL(SUCHEN("B";[@Wichtigkeit]));"Regelmäßig informieren";"Beobachten")))</f>
        <v/>
      </c>
      <c r="M2" t="inlineStr">
        <is>
          <t>Projektleiter</t>
        </is>
      </c>
      <c r="N2" t="inlineStr">
        <is>
          <t>E-Mail</t>
        </is>
      </c>
      <c r="O2" t="inlineStr">
        <is>
          <t>14-tägig</t>
        </is>
      </c>
      <c r="P2" s="10" t="n">
        <v>45672</v>
      </c>
      <c r="Q2" s="10" t="n">
        <v>45659</v>
      </c>
      <c r="R2" t="inlineStr">
        <is>
          <t>in Bearbeitung</t>
        </is>
      </c>
      <c r="S2" t="inlineStr">
        <is>
          <t>Rechtspflicht Art.6(1)c</t>
        </is>
      </c>
      <c r="T2" t="inlineStr">
        <is>
          <t>Vorgang BAU-2025-014</t>
        </is>
      </c>
      <c r="U2" t="inlineStr">
        <is>
          <t>Nachforderung Standsicherheitsnachweis</t>
        </is>
      </c>
    </row>
    <row r="3">
      <c r="A3" t="inlineStr">
        <is>
          <t>ST-002</t>
        </is>
      </c>
      <c r="B3" t="inlineStr">
        <is>
          <t>Kreissparkasse München</t>
        </is>
      </c>
      <c r="C3" t="inlineStr">
        <is>
          <t>Kreissparkasse München</t>
        </is>
      </c>
      <c r="D3" t="inlineStr">
        <is>
          <t>Bank/Finanzierer</t>
        </is>
      </c>
      <c r="E3" t="inlineStr">
        <is>
          <t>Kreditgeber</t>
        </is>
      </c>
      <c r="F3" t="n">
        <v>4</v>
      </c>
      <c r="G3" t="n">
        <v>3</v>
      </c>
      <c r="H3" t="n">
        <v>4</v>
      </c>
      <c r="I3" t="n">
        <v>1</v>
      </c>
      <c r="J3" s="9">
        <f>MIN(25;[@Einfluss]*[@Interesse]+[@Macht])</f>
        <v/>
      </c>
      <c r="K3" s="9">
        <f>WENN([@Priorität]&gt;=20;"A - Hoch";WENN([@Priorität]&gt;=12;"B - Mittel";"C - Niedrig"))</f>
        <v/>
      </c>
      <c r="L3" s="9">
        <f>WENN([@Unterstützung]&lt;=-1;"Risiko aktiv managen";WENN(ISTZAHL(SUCHEN("A";[@Wichtigkeit]));"Eng einbinden";WENN(ISTZAHL(SUCHEN("B";[@Wichtigkeit]));"Regelmäßig informieren";"Beobachten")))</f>
        <v/>
      </c>
      <c r="M3" t="inlineStr">
        <is>
          <t>Geschäftsführung</t>
        </is>
      </c>
      <c r="N3" t="inlineStr">
        <is>
          <t>Telefon</t>
        </is>
      </c>
      <c r="O3" t="inlineStr">
        <is>
          <t>monatlich</t>
        </is>
      </c>
      <c r="P3" s="10" t="n">
        <v>45667</v>
      </c>
      <c r="Q3" s="10" t="n">
        <v>45638</v>
      </c>
      <c r="R3" t="inlineStr">
        <is>
          <t>offen</t>
        </is>
      </c>
      <c r="S3" t="inlineStr">
        <is>
          <t>Berechtigtes Interesse Art.6(1)f</t>
        </is>
      </c>
      <c r="T3" t="inlineStr">
        <is>
          <t>Finanzierung Projekt P-2024-09</t>
        </is>
      </c>
      <c r="U3" t="inlineStr">
        <is>
          <t>Konditionen prüfen</t>
        </is>
      </c>
    </row>
    <row r="4">
      <c r="A4" t="inlineStr">
        <is>
          <t>ST-003</t>
        </is>
      </c>
      <c r="B4" t="inlineStr">
        <is>
          <t>Handwerkskammer Köln</t>
        </is>
      </c>
      <c r="C4" t="inlineStr">
        <is>
          <t>HWK Köln</t>
        </is>
      </c>
      <c r="D4" t="inlineStr">
        <is>
          <t>Verband/Kammer</t>
        </is>
      </c>
      <c r="E4" t="inlineStr">
        <is>
          <t>Mitgliedschaft/Unterstützung</t>
        </is>
      </c>
      <c r="F4" t="n">
        <v>3</v>
      </c>
      <c r="G4" t="n">
        <v>2</v>
      </c>
      <c r="H4" t="n">
        <v>3</v>
      </c>
      <c r="I4" t="n">
        <v>1</v>
      </c>
      <c r="J4" s="9">
        <f>MIN(25;[@Einfluss]*[@Interesse]+[@Macht])</f>
        <v/>
      </c>
      <c r="K4" s="9">
        <f>WENN([@Priorität]&gt;=20;"A - Hoch";WENN([@Priorität]&gt;=12;"B - Mittel";"C - Niedrig"))</f>
        <v/>
      </c>
      <c r="L4" s="9">
        <f>WENN([@Unterstützung]&lt;=-1;"Risiko aktiv managen";WENN(ISTZAHL(SUCHEN("A";[@Wichtigkeit]));"Eng einbinden";WENN(ISTZAHL(SUCHEN("B";[@Wichtigkeit]));"Regelmäßig informieren";"Beobachten")))</f>
        <v/>
      </c>
      <c r="M4" t="inlineStr">
        <is>
          <t>Inhaber</t>
        </is>
      </c>
      <c r="N4" t="inlineStr">
        <is>
          <t>E-Mail</t>
        </is>
      </c>
      <c r="O4" t="inlineStr">
        <is>
          <t>quartalsweise</t>
        </is>
      </c>
      <c r="P4" s="10" t="n">
        <v>45747</v>
      </c>
      <c r="Q4" s="10" t="n">
        <v>45631</v>
      </c>
      <c r="R4" t="inlineStr">
        <is>
          <t>erledigt</t>
        </is>
      </c>
      <c r="S4" t="inlineStr">
        <is>
          <t>Rechtspflicht Art.6(1)c</t>
        </is>
      </c>
      <c r="T4" t="inlineStr">
        <is>
          <t>Mitgliedsnummer 471108</t>
        </is>
      </c>
      <c r="U4" t="inlineStr">
        <is>
          <t>Weiterbildungsangebot</t>
        </is>
      </c>
    </row>
    <row r="5">
      <c r="A5" t="inlineStr">
        <is>
          <t>ST-004</t>
        </is>
      </c>
      <c r="B5" t="inlineStr">
        <is>
          <t>Elektrohandel Schuster OHG</t>
        </is>
      </c>
      <c r="C5" t="inlineStr">
        <is>
          <t>Schuster OHG</t>
        </is>
      </c>
      <c r="D5" t="inlineStr">
        <is>
          <t>Lieferant</t>
        </is>
      </c>
      <c r="E5" t="inlineStr">
        <is>
          <t>Materiallieferant Elektro</t>
        </is>
      </c>
      <c r="F5" t="n">
        <v>3</v>
      </c>
      <c r="G5" t="n">
        <v>4</v>
      </c>
      <c r="H5" t="n">
        <v>2</v>
      </c>
      <c r="I5" t="n">
        <v>2</v>
      </c>
      <c r="J5" s="9">
        <f>MIN(25;[@Einfluss]*[@Interesse]+[@Macht])</f>
        <v/>
      </c>
      <c r="K5" s="9">
        <f>WENN([@Priorität]&gt;=20;"A - Hoch";WENN([@Priorität]&gt;=12;"B - Mittel";"C - Niedrig"))</f>
        <v/>
      </c>
      <c r="L5" s="9">
        <f>WENN([@Unterstützung]&lt;=-1;"Risiko aktiv managen";WENN(ISTZAHL(SUCHEN("A";[@Wichtigkeit]));"Eng einbinden";WENN(ISTZAHL(SUCHEN("B";[@Wichtigkeit]));"Regelmäßig informieren";"Beobachten")))</f>
        <v/>
      </c>
      <c r="M5" t="inlineStr">
        <is>
          <t>Einkauf</t>
        </is>
      </c>
      <c r="N5" t="inlineStr">
        <is>
          <t>Telefon</t>
        </is>
      </c>
      <c r="O5" t="inlineStr">
        <is>
          <t>monatlich</t>
        </is>
      </c>
      <c r="P5" s="10" t="n">
        <v>45666</v>
      </c>
      <c r="Q5" s="10" t="n">
        <v>45646</v>
      </c>
      <c r="R5" t="inlineStr">
        <is>
          <t>in Bearbeitung</t>
        </is>
      </c>
      <c r="S5" t="inlineStr">
        <is>
          <t>Vertrag Art.6(1)b</t>
        </is>
      </c>
      <c r="T5" t="inlineStr">
        <is>
          <t>Lieferant L-2043</t>
        </is>
      </c>
      <c r="U5" t="inlineStr">
        <is>
          <t>Skonto 2% bis 10 Tage</t>
        </is>
      </c>
    </row>
    <row r="6">
      <c r="A6" t="inlineStr">
        <is>
          <t>ST-005</t>
        </is>
      </c>
      <c r="B6" t="inlineStr">
        <is>
          <t>Familie Neumann</t>
        </is>
      </c>
      <c r="C6" t="inlineStr">
        <is>
          <t>Privatkunde Köln</t>
        </is>
      </c>
      <c r="D6" t="inlineStr">
        <is>
          <t>Kunde</t>
        </is>
      </c>
      <c r="E6" t="inlineStr">
        <is>
          <t>Bauherr EFH</t>
        </is>
      </c>
      <c r="F6" t="n">
        <v>5</v>
      </c>
      <c r="G6" t="n">
        <v>5</v>
      </c>
      <c r="H6" t="n">
        <v>3</v>
      </c>
      <c r="I6" t="n">
        <v>1</v>
      </c>
      <c r="J6" s="9">
        <f>MIN(25;[@Einfluss]*[@Interesse]+[@Macht])</f>
        <v/>
      </c>
      <c r="K6" s="9">
        <f>WENN([@Priorität]&gt;=20;"A - Hoch";WENN([@Priorität]&gt;=12;"B - Mittel";"C - Niedrig"))</f>
        <v/>
      </c>
      <c r="L6" s="9">
        <f>WENN([@Unterstützung]&lt;=-1;"Risiko aktiv managen";WENN(ISTZAHL(SUCHEN("A";[@Wichtigkeit]));"Eng einbinden";WENN(ISTZAHL(SUCHEN("B";[@Wichtigkeit]));"Regelmäßig informieren";"Beobachten")))</f>
        <v/>
      </c>
      <c r="M6" t="inlineStr">
        <is>
          <t>Projektleiter</t>
        </is>
      </c>
      <c r="N6" t="inlineStr">
        <is>
          <t>Vor-Ort</t>
        </is>
      </c>
      <c r="O6" t="inlineStr">
        <is>
          <t>wöchentlich</t>
        </is>
      </c>
      <c r="P6" s="10" t="n">
        <v>45665</v>
      </c>
      <c r="Q6" s="10" t="n">
        <v>45648</v>
      </c>
      <c r="R6" t="inlineStr">
        <is>
          <t>offen</t>
        </is>
      </c>
      <c r="S6" t="inlineStr">
        <is>
          <t>Vertrag Art.6(1)b</t>
        </is>
      </c>
      <c r="T6" t="inlineStr">
        <is>
          <t>Kundenakte K-2025-003</t>
        </is>
      </c>
      <c r="U6" t="inlineStr">
        <is>
          <t>Bemusterung Sanitär</t>
        </is>
      </c>
    </row>
    <row r="7">
      <c r="A7" t="inlineStr">
        <is>
          <t>ST-006</t>
        </is>
      </c>
      <c r="B7" t="inlineStr">
        <is>
          <t>Müller &amp; Partner Architekten</t>
        </is>
      </c>
      <c r="C7" t="inlineStr">
        <is>
          <t>Müller &amp; Partner PartG mbB</t>
        </is>
      </c>
      <c r="D7" t="inlineStr">
        <is>
          <t>Partner/Planer</t>
        </is>
      </c>
      <c r="E7" t="inlineStr">
        <is>
          <t>Architekt</t>
        </is>
      </c>
      <c r="F7" t="n">
        <v>4</v>
      </c>
      <c r="G7" t="n">
        <v>4</v>
      </c>
      <c r="H7" t="n">
        <v>3</v>
      </c>
      <c r="I7" t="n">
        <v>1</v>
      </c>
      <c r="J7" s="9">
        <f>MIN(25;[@Einfluss]*[@Interesse]+[@Macht])</f>
        <v/>
      </c>
      <c r="K7" s="9">
        <f>WENN([@Priorität]&gt;=20;"A - Hoch";WENN([@Priorität]&gt;=12;"B - Mittel";"C - Niedrig"))</f>
        <v/>
      </c>
      <c r="L7" s="9">
        <f>WENN([@Unterstützung]&lt;=-1;"Risiko aktiv managen";WENN(ISTZAHL(SUCHEN("A";[@Wichtigkeit]));"Eng einbinden";WENN(ISTZAHL(SUCHEN("B";[@Wichtigkeit]));"Regelmäßig informieren";"Beobachten")))</f>
        <v/>
      </c>
      <c r="M7" t="inlineStr">
        <is>
          <t>Bauleitung</t>
        </is>
      </c>
      <c r="N7" t="inlineStr">
        <is>
          <t>Jour Fixe</t>
        </is>
      </c>
      <c r="O7" t="inlineStr">
        <is>
          <t>14-tägig</t>
        </is>
      </c>
      <c r="P7" s="10" t="n">
        <v>45673</v>
      </c>
      <c r="Q7" s="10" t="n">
        <v>45645</v>
      </c>
      <c r="R7" t="inlineStr">
        <is>
          <t>in Bearbeitung</t>
        </is>
      </c>
      <c r="S7" t="inlineStr">
        <is>
          <t>Vertrag Art.6(1)b</t>
        </is>
      </c>
      <c r="T7" t="inlineStr">
        <is>
          <t>Planung Los 2</t>
        </is>
      </c>
      <c r="U7" t="inlineStr">
        <is>
          <t>Pläne LPH 5</t>
        </is>
      </c>
    </row>
    <row r="8">
      <c r="A8" t="inlineStr">
        <is>
          <t>ST-007</t>
        </is>
      </c>
      <c r="B8" t="inlineStr">
        <is>
          <t>Malerbetrieb Krause e.K.</t>
        </is>
      </c>
      <c r="C8" t="inlineStr">
        <is>
          <t>Krause e.K.</t>
        </is>
      </c>
      <c r="D8" t="inlineStr">
        <is>
          <t>Subunternehmer</t>
        </is>
      </c>
      <c r="E8" t="inlineStr">
        <is>
          <t>Malerarbeiten</t>
        </is>
      </c>
      <c r="F8" t="n">
        <v>2</v>
      </c>
      <c r="G8" t="n">
        <v>3</v>
      </c>
      <c r="H8" t="n">
        <v>1</v>
      </c>
      <c r="I8" t="n">
        <v>1</v>
      </c>
      <c r="J8" s="9">
        <f>MIN(25;[@Einfluss]*[@Interesse]+[@Macht])</f>
        <v/>
      </c>
      <c r="K8" s="9">
        <f>WENN([@Priorität]&gt;=20;"A - Hoch";WENN([@Priorität]&gt;=12;"B - Mittel";"C - Niedrig"))</f>
        <v/>
      </c>
      <c r="L8" s="9">
        <f>WENN([@Unterstützung]&lt;=-1;"Risiko aktiv managen";WENN(ISTZAHL(SUCHEN("A";[@Wichtigkeit]));"Eng einbinden";WENN(ISTZAHL(SUCHEN("B";[@Wichtigkeit]));"Regelmäßig informieren";"Beobachten")))</f>
        <v/>
      </c>
      <c r="M8" t="inlineStr">
        <is>
          <t>Bauleitung</t>
        </is>
      </c>
      <c r="N8" t="inlineStr">
        <is>
          <t>Telefon</t>
        </is>
      </c>
      <c r="O8" t="inlineStr">
        <is>
          <t>ad hoc</t>
        </is>
      </c>
      <c r="P8" s="10" t="n">
        <v>45682</v>
      </c>
      <c r="Q8" s="10" t="n">
        <v>45644</v>
      </c>
      <c r="R8" t="inlineStr">
        <is>
          <t>offen</t>
        </is>
      </c>
      <c r="S8" t="inlineStr">
        <is>
          <t>Vertrag Art.6(1)b</t>
        </is>
      </c>
      <c r="T8" t="inlineStr">
        <is>
          <t>UBA-021/2025</t>
        </is>
      </c>
      <c r="U8" t="inlineStr">
        <is>
          <t>Kapazitäten ab KW 6</t>
        </is>
      </c>
    </row>
    <row r="9">
      <c r="A9" t="inlineStr">
        <is>
          <t>ST-008</t>
        </is>
      </c>
      <c r="B9" t="inlineStr">
        <is>
          <t>Stadtwerke Düsseldorf</t>
        </is>
      </c>
      <c r="C9" t="inlineStr">
        <is>
          <t>Stadtwerke Düsseldorf AG</t>
        </is>
      </c>
      <c r="D9" t="inlineStr">
        <is>
          <t>Lieferant</t>
        </is>
      </c>
      <c r="E9" t="inlineStr">
        <is>
          <t>Hausanschlüsse</t>
        </is>
      </c>
      <c r="F9" t="n">
        <v>4</v>
      </c>
      <c r="G9" t="n">
        <v>3</v>
      </c>
      <c r="H9" t="n">
        <v>4</v>
      </c>
      <c r="I9" t="n">
        <v>0</v>
      </c>
      <c r="J9" s="9">
        <f>MIN(25;[@Einfluss]*[@Interesse]+[@Macht])</f>
        <v/>
      </c>
      <c r="K9" s="9">
        <f>WENN([@Priorität]&gt;=20;"A - Hoch";WENN([@Priorität]&gt;=12;"B - Mittel";"C - Niedrig"))</f>
        <v/>
      </c>
      <c r="L9" s="9">
        <f>WENN([@Unterstützung]&lt;=-1;"Risiko aktiv managen";WENN(ISTZAHL(SUCHEN("A";[@Wichtigkeit]));"Eng einbinden";WENN(ISTZAHL(SUCHEN("B";[@Wichtigkeit]));"Regelmäßig informieren";"Beobachten")))</f>
        <v/>
      </c>
      <c r="M9" t="inlineStr">
        <is>
          <t>Projektleiter</t>
        </is>
      </c>
      <c r="N9" t="inlineStr">
        <is>
          <t>E-Mail</t>
        </is>
      </c>
      <c r="O9" t="inlineStr">
        <is>
          <t>monatlich</t>
        </is>
      </c>
      <c r="P9" s="10" t="n">
        <v>45677</v>
      </c>
      <c r="Q9" s="10" t="n">
        <v>45641</v>
      </c>
      <c r="R9" t="inlineStr">
        <is>
          <t>in Bearbeitung</t>
        </is>
      </c>
      <c r="S9" t="inlineStr">
        <is>
          <t>Vertrag Art.6(1)b</t>
        </is>
      </c>
      <c r="T9" t="inlineStr">
        <is>
          <t>Anschlussnummer 77821</t>
        </is>
      </c>
      <c r="U9" t="inlineStr">
        <is>
          <t>Trassengenehmigung ausstehend</t>
        </is>
      </c>
    </row>
    <row r="10">
      <c r="A10" t="inlineStr">
        <is>
          <t>ST-009</t>
        </is>
      </c>
      <c r="B10" t="inlineStr">
        <is>
          <t>Frau Helga Bauer</t>
        </is>
      </c>
      <c r="C10" t="inlineStr">
        <is>
          <t>Nachbarin Grundstück Nord</t>
        </is>
      </c>
      <c r="D10" t="inlineStr">
        <is>
          <t>Nachbar/Anwohner</t>
        </is>
      </c>
      <c r="E10" t="inlineStr">
        <is>
          <t>Anwohnerin</t>
        </is>
      </c>
      <c r="F10" t="n">
        <v>2</v>
      </c>
      <c r="G10" t="n">
        <v>3</v>
      </c>
      <c r="H10" t="n">
        <v>1</v>
      </c>
      <c r="I10" t="n">
        <v>-1</v>
      </c>
      <c r="J10" s="9">
        <f>MIN(25;[@Einfluss]*[@Interesse]+[@Macht])</f>
        <v/>
      </c>
      <c r="K10" s="9">
        <f>WENN([@Priorität]&gt;=20;"A - Hoch";WENN([@Priorität]&gt;=12;"B - Mittel";"C - Niedrig"))</f>
        <v/>
      </c>
      <c r="L10" s="9">
        <f>WENN([@Unterstützung]&lt;=-1;"Risiko aktiv managen";WENN(ISTZAHL(SUCHEN("A";[@Wichtigkeit]));"Eng einbinden";WENN(ISTZAHL(SUCHEN("B";[@Wichtigkeit]));"Regelmäßig informieren";"Beobachten")))</f>
        <v/>
      </c>
      <c r="M10" t="inlineStr">
        <is>
          <t>Inhaber</t>
        </is>
      </c>
      <c r="N10" t="inlineStr">
        <is>
          <t>Vor-Ort</t>
        </is>
      </c>
      <c r="O10" t="inlineStr">
        <is>
          <t>ad hoc</t>
        </is>
      </c>
      <c r="P10" s="10" t="n">
        <v>45664</v>
      </c>
      <c r="Q10" s="10" t="n">
        <v>45647</v>
      </c>
      <c r="R10" t="inlineStr">
        <is>
          <t>Risiko</t>
        </is>
      </c>
      <c r="S10" t="inlineStr">
        <is>
          <t>Berechtigtes Interesse Art.6(1)f</t>
        </is>
      </c>
      <c r="T10" t="inlineStr">
        <is>
          <t>Beschwerde 12/2024-03</t>
        </is>
      </c>
      <c r="U10" t="inlineStr">
        <is>
          <t>Lärmzeiten abstimmen</t>
        </is>
      </c>
    </row>
    <row r="11">
      <c r="A11" t="inlineStr">
        <is>
          <t>ST-010</t>
        </is>
      </c>
      <c r="B11" t="inlineStr">
        <is>
          <t>Kölner Stadt-Anzeiger</t>
        </is>
      </c>
      <c r="C11" t="inlineStr">
        <is>
          <t>DuMont Mediengruppe</t>
        </is>
      </c>
      <c r="D11" t="inlineStr">
        <is>
          <t>Öffentlichkeit/Medien</t>
        </is>
      </c>
      <c r="E11" t="inlineStr">
        <is>
          <t>Lokalzeitung</t>
        </is>
      </c>
      <c r="F11" t="n">
        <v>3</v>
      </c>
      <c r="G11" t="n">
        <v>2</v>
      </c>
      <c r="H11" t="n">
        <v>2</v>
      </c>
      <c r="I11" t="n">
        <v>0</v>
      </c>
      <c r="J11" s="9">
        <f>MIN(25;[@Einfluss]*[@Interesse]+[@Macht])</f>
        <v/>
      </c>
      <c r="K11" s="9">
        <f>WENN([@Priorität]&gt;=20;"A - Hoch";WENN([@Priorität]&gt;=12;"B - Mittel";"C - Niedrig"))</f>
        <v/>
      </c>
      <c r="L11" s="9">
        <f>WENN([@Unterstützung]&lt;=-1;"Risiko aktiv managen";WENN(ISTZAHL(SUCHEN("A";[@Wichtigkeit]));"Eng einbinden";WENN(ISTZAHL(SUCHEN("B";[@Wichtigkeit]));"Regelmäßig informieren";"Beobachten")))</f>
        <v/>
      </c>
      <c r="M11" t="inlineStr">
        <is>
          <t>Inhaber</t>
        </is>
      </c>
      <c r="N11" t="inlineStr">
        <is>
          <t>E-Mail</t>
        </is>
      </c>
      <c r="O11" t="inlineStr">
        <is>
          <t>ad hoc</t>
        </is>
      </c>
      <c r="P11" s="10" t="n">
        <v>45669</v>
      </c>
      <c r="Q11" s="10" t="n">
        <v>45636</v>
      </c>
      <c r="R11" t="inlineStr">
        <is>
          <t>offen</t>
        </is>
      </c>
      <c r="S11" t="inlineStr">
        <is>
          <t>Berechtigtes Interesse Art.6(1)f</t>
        </is>
      </c>
      <c r="T11" t="inlineStr">
        <is>
          <t>Presseanfrage 2024-12-15</t>
        </is>
      </c>
      <c r="U11" t="inlineStr">
        <is>
          <t>Statement vorbereiten</t>
        </is>
      </c>
    </row>
    <row r="12">
      <c r="A12" t="inlineStr">
        <is>
          <t>ST-011</t>
        </is>
      </c>
      <c r="B12" t="inlineStr">
        <is>
          <t>Tim Richter</t>
        </is>
      </c>
      <c r="C12" t="inlineStr">
        <is>
          <t>Eigene Firma</t>
        </is>
      </c>
      <c r="D12" t="inlineStr">
        <is>
          <t>Mitarbeiter</t>
        </is>
      </c>
      <c r="E12" t="inlineStr">
        <is>
          <t>Polier</t>
        </is>
      </c>
      <c r="F12" t="n">
        <v>3</v>
      </c>
      <c r="G12" t="n">
        <v>4</v>
      </c>
      <c r="H12" t="n">
        <v>2</v>
      </c>
      <c r="I12" t="n">
        <v>2</v>
      </c>
      <c r="J12" s="9">
        <f>MIN(25;[@Einfluss]*[@Interesse]+[@Macht])</f>
        <v/>
      </c>
      <c r="K12" s="9">
        <f>WENN([@Priorität]&gt;=20;"A - Hoch";WENN([@Priorität]&gt;=12;"B - Mittel";"C - Niedrig"))</f>
        <v/>
      </c>
      <c r="L12" s="9">
        <f>WENN([@Unterstützung]&lt;=-1;"Risiko aktiv managen";WENN(ISTZAHL(SUCHEN("A";[@Wichtigkeit]));"Eng einbinden";WENN(ISTZAHL(SUCHEN("B";[@Wichtigkeit]));"Regelmäßig informieren";"Beobachten")))</f>
        <v/>
      </c>
      <c r="M12" t="inlineStr">
        <is>
          <t>HR</t>
        </is>
      </c>
      <c r="N12" t="inlineStr">
        <is>
          <t>Jour Fixe</t>
        </is>
      </c>
      <c r="O12" t="inlineStr">
        <is>
          <t>wöchentlich</t>
        </is>
      </c>
      <c r="P12" s="10" t="n">
        <v>45662</v>
      </c>
      <c r="Q12" s="10" t="n">
        <v>45645</v>
      </c>
      <c r="R12" t="inlineStr">
        <is>
          <t>in Bearbeitung</t>
        </is>
      </c>
      <c r="S12" t="inlineStr">
        <is>
          <t>Vertrag Art.6(1)b</t>
        </is>
      </c>
      <c r="T12" t="inlineStr">
        <is>
          <t>Personalakte PR-019</t>
        </is>
      </c>
      <c r="U12" t="inlineStr">
        <is>
          <t>Urlaub KW 8</t>
        </is>
      </c>
    </row>
    <row r="13">
      <c r="A13" t="inlineStr">
        <is>
          <t>ST-012</t>
        </is>
      </c>
      <c r="B13" t="inlineStr">
        <is>
          <t>Betonwerk Rhein GmbH</t>
        </is>
      </c>
      <c r="C13" t="inlineStr">
        <is>
          <t>Betonwerk Rhein GmbH</t>
        </is>
      </c>
      <c r="D13" t="inlineStr">
        <is>
          <t>Lieferant</t>
        </is>
      </c>
      <c r="E13" t="inlineStr">
        <is>
          <t>Betonlieferungen</t>
        </is>
      </c>
      <c r="F13" t="n">
        <v>3</v>
      </c>
      <c r="G13" t="n">
        <v>4</v>
      </c>
      <c r="H13" t="n">
        <v>3</v>
      </c>
      <c r="I13" t="n">
        <v>1</v>
      </c>
      <c r="J13" s="9">
        <f>MIN(25;[@Einfluss]*[@Interesse]+[@Macht])</f>
        <v/>
      </c>
      <c r="K13" s="9">
        <f>WENN([@Priorität]&gt;=20;"A - Hoch";WENN([@Priorität]&gt;=12;"B - Mittel";"C - Niedrig"))</f>
        <v/>
      </c>
      <c r="L13" s="9">
        <f>WENN([@Unterstützung]&lt;=-1;"Risiko aktiv managen";WENN(ISTZAHL(SUCHEN("A";[@Wichtigkeit]));"Eng einbinden";WENN(ISTZAHL(SUCHEN("B";[@Wichtigkeit]));"Regelmäßig informieren";"Beobachten")))</f>
        <v/>
      </c>
      <c r="M13" t="inlineStr">
        <is>
          <t>Einkauf</t>
        </is>
      </c>
      <c r="N13" t="inlineStr">
        <is>
          <t>Telefon</t>
        </is>
      </c>
      <c r="O13" t="inlineStr">
        <is>
          <t>14-tägig</t>
        </is>
      </c>
      <c r="P13" s="10" t="n">
        <v>45668</v>
      </c>
      <c r="Q13" s="10" t="n">
        <v>45646</v>
      </c>
      <c r="R13" t="inlineStr">
        <is>
          <t>offen</t>
        </is>
      </c>
      <c r="S13" t="inlineStr">
        <is>
          <t>Vertrag Art.6(1)b</t>
        </is>
      </c>
      <c r="T13" t="inlineStr">
        <is>
          <t>Rahmenvertrag 2025-01</t>
        </is>
      </c>
      <c r="U13" t="inlineStr">
        <is>
          <t>Lieferfenster 7–9 Uhr</t>
        </is>
      </c>
    </row>
    <row r="14">
      <c r="A14" t="inlineStr">
        <is>
          <t>ST-013</t>
        </is>
      </c>
      <c r="B14" t="inlineStr">
        <is>
          <t>Petra Lang</t>
        </is>
      </c>
      <c r="C14" t="inlineStr">
        <is>
          <t>Eigentümerin</t>
        </is>
      </c>
      <c r="D14" t="inlineStr">
        <is>
          <t>Eigentümer/Gesellschafter</t>
        </is>
      </c>
      <c r="E14" t="inlineStr">
        <is>
          <t>Inhaberin</t>
        </is>
      </c>
      <c r="F14" t="n">
        <v>5</v>
      </c>
      <c r="G14" t="n">
        <v>5</v>
      </c>
      <c r="H14" t="n">
        <v>5</v>
      </c>
      <c r="I14" t="n">
        <v>2</v>
      </c>
      <c r="J14" s="9">
        <f>MIN(25;[@Einfluss]*[@Interesse]+[@Macht])</f>
        <v/>
      </c>
      <c r="K14" s="9">
        <f>WENN([@Priorität]&gt;=20;"A - Hoch";WENN([@Priorität]&gt;=12;"B - Mittel";"C - Niedrig"))</f>
        <v/>
      </c>
      <c r="L14" s="9">
        <f>WENN([@Unterstützung]&lt;=-1;"Risiko aktiv managen";WENN(ISTZAHL(SUCHEN("A";[@Wichtigkeit]));"Eng einbinden";WENN(ISTZAHL(SUCHEN("B";[@Wichtigkeit]));"Regelmäßig informieren";"Beobachten")))</f>
        <v/>
      </c>
      <c r="M14" t="inlineStr">
        <is>
          <t>Geschäftsführung</t>
        </is>
      </c>
      <c r="N14" t="inlineStr">
        <is>
          <t>E-Mail</t>
        </is>
      </c>
      <c r="O14" t="inlineStr">
        <is>
          <t>monatlich</t>
        </is>
      </c>
      <c r="P14" s="10" t="n">
        <v>45688</v>
      </c>
      <c r="Q14" s="10" t="n">
        <v>45659</v>
      </c>
      <c r="R14" t="inlineStr">
        <is>
          <t>in Bearbeitung</t>
        </is>
      </c>
      <c r="S14" t="inlineStr">
        <is>
          <t>Berechtigtes Interesse Art.6(1)f</t>
        </is>
      </c>
      <c r="T14" t="inlineStr">
        <is>
          <t>Gesellschafterinfo</t>
        </is>
      </c>
      <c r="U14" t="inlineStr">
        <is>
          <t>Quartalsziele</t>
        </is>
      </c>
    </row>
    <row r="15">
      <c r="A15" t="inlineStr">
        <is>
          <t>ST-014</t>
        </is>
      </c>
      <c r="B15" t="inlineStr">
        <is>
          <t>Bezirksregierung Köln</t>
        </is>
      </c>
      <c r="C15" t="inlineStr">
        <is>
          <t>Arbeitsschutz</t>
        </is>
      </c>
      <c r="D15" t="inlineStr">
        <is>
          <t>Behörde</t>
        </is>
      </c>
      <c r="E15" t="inlineStr">
        <is>
          <t>Aufsicht Arbeitssicherheit</t>
        </is>
      </c>
      <c r="F15" t="n">
        <v>4</v>
      </c>
      <c r="G15" t="n">
        <v>3</v>
      </c>
      <c r="H15" t="n">
        <v>4</v>
      </c>
      <c r="I15" t="n">
        <v>0</v>
      </c>
      <c r="J15" s="9">
        <f>MIN(25;[@Einfluss]*[@Interesse]+[@Macht])</f>
        <v/>
      </c>
      <c r="K15" s="9">
        <f>WENN([@Priorität]&gt;=20;"A - Hoch";WENN([@Priorität]&gt;=12;"B - Mittel";"C - Niedrig"))</f>
        <v/>
      </c>
      <c r="L15" s="9">
        <f>WENN([@Unterstützung]&lt;=-1;"Risiko aktiv managen";WENN(ISTZAHL(SUCHEN("A";[@Wichtigkeit]));"Eng einbinden";WENN(ISTZAHL(SUCHEN("B";[@Wichtigkeit]));"Regelmäßig informieren";"Beobachten")))</f>
        <v/>
      </c>
      <c r="M15" t="inlineStr">
        <is>
          <t>Inhaber</t>
        </is>
      </c>
      <c r="N15" t="inlineStr">
        <is>
          <t>Brief</t>
        </is>
      </c>
      <c r="O15" t="inlineStr">
        <is>
          <t>quartalsweise</t>
        </is>
      </c>
      <c r="P15" s="10" t="n">
        <v>45716</v>
      </c>
      <c r="Q15" s="10" t="n">
        <v>45634</v>
      </c>
      <c r="R15" t="inlineStr">
        <is>
          <t>offen</t>
        </is>
      </c>
      <c r="S15" t="inlineStr">
        <is>
          <t>Rechtspflicht Art.6(1)c</t>
        </is>
      </c>
      <c r="T15" t="inlineStr">
        <is>
          <t>Prüfung ASA-2025</t>
        </is>
      </c>
      <c r="U15" t="inlineStr">
        <is>
          <t>Unterlagen vorbereiten</t>
        </is>
      </c>
    </row>
    <row r="16">
      <c r="A16" t="inlineStr">
        <is>
          <t>ST-015</t>
        </is>
      </c>
      <c r="B16" t="inlineStr">
        <is>
          <t>Ingenieurbüro Hahn</t>
        </is>
      </c>
      <c r="C16" t="inlineStr">
        <is>
          <t>Hahn Ingenieure GmbH</t>
        </is>
      </c>
      <c r="D16" t="inlineStr">
        <is>
          <t>Partner/Planer</t>
        </is>
      </c>
      <c r="E16" t="inlineStr">
        <is>
          <t>Statik</t>
        </is>
      </c>
      <c r="F16" t="n">
        <v>4</v>
      </c>
      <c r="G16" t="n">
        <v>4</v>
      </c>
      <c r="H16" t="n">
        <v>3</v>
      </c>
      <c r="I16" t="n">
        <v>1</v>
      </c>
      <c r="J16" s="9">
        <f>MIN(25;[@Einfluss]*[@Interesse]+[@Macht])</f>
        <v/>
      </c>
      <c r="K16" s="9">
        <f>WENN([@Priorität]&gt;=20;"A - Hoch";WENN([@Priorität]&gt;=12;"B - Mittel";"C - Niedrig"))</f>
        <v/>
      </c>
      <c r="L16" s="9">
        <f>WENN([@Unterstützung]&lt;=-1;"Risiko aktiv managen";WENN(ISTZAHL(SUCHEN("A";[@Wichtigkeit]));"Eng einbinden";WENN(ISTZAHL(SUCHEN("B";[@Wichtigkeit]));"Regelmäßig informieren";"Beobachten")))</f>
        <v/>
      </c>
      <c r="M16" t="inlineStr">
        <is>
          <t>Bauleitung</t>
        </is>
      </c>
      <c r="N16" t="inlineStr">
        <is>
          <t>E-Mail</t>
        </is>
      </c>
      <c r="O16" t="inlineStr">
        <is>
          <t>wöchentlich</t>
        </is>
      </c>
      <c r="P16" s="10" t="n">
        <v>45663</v>
      </c>
      <c r="Q16" s="10" t="n">
        <v>45646</v>
      </c>
      <c r="R16" t="inlineStr">
        <is>
          <t>in Bearbeitung</t>
        </is>
      </c>
      <c r="S16" t="inlineStr">
        <is>
          <t>Vertrag Art.6(1)b</t>
        </is>
      </c>
      <c r="T16" t="inlineStr">
        <is>
          <t>Statik P-18</t>
        </is>
      </c>
      <c r="U16" t="inlineStr">
        <is>
          <t>Bewehrungsplan fehlt</t>
        </is>
      </c>
    </row>
    <row r="17">
      <c r="A17" t="inlineStr">
        <is>
          <t>ST-016</t>
        </is>
      </c>
      <c r="B17" t="inlineStr">
        <is>
          <t>Seniorenresidenz Am Park GmbH</t>
        </is>
      </c>
      <c r="C17" t="inlineStr">
        <is>
          <t>Am Park GmbH</t>
        </is>
      </c>
      <c r="D17" t="inlineStr">
        <is>
          <t>Kunde</t>
        </is>
      </c>
      <c r="E17" t="inlineStr">
        <is>
          <t>Auftraggeber Umbau</t>
        </is>
      </c>
      <c r="F17" t="n">
        <v>4</v>
      </c>
      <c r="G17" t="n">
        <v>5</v>
      </c>
      <c r="H17" t="n">
        <v>4</v>
      </c>
      <c r="I17" t="n">
        <v>1</v>
      </c>
      <c r="J17" s="9">
        <f>MIN(25;[@Einfluss]*[@Interesse]+[@Macht])</f>
        <v/>
      </c>
      <c r="K17" s="9">
        <f>WENN([@Priorität]&gt;=20;"A - Hoch";WENN([@Priorität]&gt;=12;"B - Mittel";"C - Niedrig"))</f>
        <v/>
      </c>
      <c r="L17" s="9">
        <f>WENN([@Unterstützung]&lt;=-1;"Risiko aktiv managen";WENN(ISTZAHL(SUCHEN("A";[@Wichtigkeit]));"Eng einbinden";WENN(ISTZAHL(SUCHEN("B";[@Wichtigkeit]));"Regelmäßig informieren";"Beobachten")))</f>
        <v/>
      </c>
      <c r="M17" t="inlineStr">
        <is>
          <t>Projektleiter</t>
        </is>
      </c>
      <c r="N17" t="inlineStr">
        <is>
          <t>Vor-Ort</t>
        </is>
      </c>
      <c r="O17" t="inlineStr">
        <is>
          <t>wöchentlich</t>
        </is>
      </c>
      <c r="P17" s="10" t="n">
        <v>45666</v>
      </c>
      <c r="Q17" s="10" t="n">
        <v>45648</v>
      </c>
      <c r="R17" t="inlineStr">
        <is>
          <t>offen</t>
        </is>
      </c>
      <c r="S17" t="inlineStr">
        <is>
          <t>Vertrag Art.6(1)b</t>
        </is>
      </c>
      <c r="T17" t="inlineStr">
        <is>
          <t>Kundenakte K-2024-22</t>
        </is>
      </c>
      <c r="U17" t="inlineStr">
        <is>
          <t>Ablauf mit Pflegeleitung abstimmen</t>
        </is>
      </c>
    </row>
    <row r="18">
      <c r="A18" t="inlineStr">
        <is>
          <t>ST-017</t>
        </is>
      </c>
      <c r="B18" t="inlineStr">
        <is>
          <t>Volksbank Köln Bonn eG</t>
        </is>
      </c>
      <c r="C18" t="inlineStr">
        <is>
          <t>Volksbank Köln Bonn eG</t>
        </is>
      </c>
      <c r="D18" t="inlineStr">
        <is>
          <t>Bank/Finanzierer</t>
        </is>
      </c>
      <c r="E18" t="inlineStr">
        <is>
          <t>Kontoführung/Avale</t>
        </is>
      </c>
      <c r="F18" t="n">
        <v>3</v>
      </c>
      <c r="G18" t="n">
        <v>3</v>
      </c>
      <c r="H18" t="n">
        <v>3</v>
      </c>
      <c r="I18" t="n">
        <v>1</v>
      </c>
      <c r="J18" s="9">
        <f>MIN(25;[@Einfluss]*[@Interesse]+[@Macht])</f>
        <v/>
      </c>
      <c r="K18" s="9">
        <f>WENN([@Priorität]&gt;=20;"A - Hoch";WENN([@Priorität]&gt;=12;"B - Mittel";"C - Niedrig"))</f>
        <v/>
      </c>
      <c r="L18" s="9">
        <f>WENN([@Unterstützung]&lt;=-1;"Risiko aktiv managen";WENN(ISTZAHL(SUCHEN("A";[@Wichtigkeit]));"Eng einbinden";WENN(ISTZAHL(SUCHEN("B";[@Wichtigkeit]));"Regelmäßig informieren";"Beobachten")))</f>
        <v/>
      </c>
      <c r="M18" t="inlineStr">
        <is>
          <t>Geschäftsführung</t>
        </is>
      </c>
      <c r="N18" t="inlineStr">
        <is>
          <t>Telefon</t>
        </is>
      </c>
      <c r="O18" t="inlineStr">
        <is>
          <t>monatlich</t>
        </is>
      </c>
      <c r="P18" s="10" t="n">
        <v>45671</v>
      </c>
      <c r="Q18" s="10" t="n">
        <v>45638</v>
      </c>
      <c r="R18" t="inlineStr">
        <is>
          <t>offen</t>
        </is>
      </c>
      <c r="S18" t="inlineStr">
        <is>
          <t>Berechtigtes Interesse Art.6(1)f</t>
        </is>
      </c>
      <c r="T18" t="inlineStr">
        <is>
          <t>Avalrahmen 2025</t>
        </is>
      </c>
      <c r="U18" t="inlineStr">
        <is>
          <t>Erhöhung beantragt</t>
        </is>
      </c>
    </row>
    <row r="19">
      <c r="A19" t="inlineStr">
        <is>
          <t>ST-018</t>
        </is>
      </c>
      <c r="B19" t="inlineStr">
        <is>
          <t>Containerdienst Schulte KG</t>
        </is>
      </c>
      <c r="C19" t="inlineStr">
        <is>
          <t>Schulte KG</t>
        </is>
      </c>
      <c r="D19" t="inlineStr">
        <is>
          <t>Lieferant</t>
        </is>
      </c>
      <c r="E19" t="inlineStr">
        <is>
          <t>Entsorgung</t>
        </is>
      </c>
      <c r="F19" t="n">
        <v>2</v>
      </c>
      <c r="G19" t="n">
        <v>3</v>
      </c>
      <c r="H19" t="n">
        <v>2</v>
      </c>
      <c r="I19" t="n">
        <v>0</v>
      </c>
      <c r="J19" s="9">
        <f>MIN(25;[@Einfluss]*[@Interesse]+[@Macht])</f>
        <v/>
      </c>
      <c r="K19" s="9">
        <f>WENN([@Priorität]&gt;=20;"A - Hoch";WENN([@Priorität]&gt;=12;"B - Mittel";"C - Niedrig"))</f>
        <v/>
      </c>
      <c r="L19" s="9">
        <f>WENN([@Unterstützung]&lt;=-1;"Risiko aktiv managen";WENN(ISTZAHL(SUCHEN("A";[@Wichtigkeit]));"Eng einbinden";WENN(ISTZAHL(SUCHEN("B";[@Wichtigkeit]));"Regelmäßig informieren";"Beobachten")))</f>
        <v/>
      </c>
      <c r="M19" t="inlineStr">
        <is>
          <t>Bauleitung</t>
        </is>
      </c>
      <c r="N19" t="inlineStr">
        <is>
          <t>Telefon</t>
        </is>
      </c>
      <c r="O19" t="inlineStr">
        <is>
          <t>14-tägig</t>
        </is>
      </c>
      <c r="P19" s="10" t="n">
        <v>45670</v>
      </c>
      <c r="Q19" s="10" t="n">
        <v>45644</v>
      </c>
      <c r="R19" t="inlineStr">
        <is>
          <t>offen</t>
        </is>
      </c>
      <c r="S19" t="inlineStr">
        <is>
          <t>Vertrag Art.6(1)b</t>
        </is>
      </c>
      <c r="T19" t="inlineStr">
        <is>
          <t>Entsorger-Nr. 9921</t>
        </is>
      </c>
      <c r="U19" t="inlineStr">
        <is>
          <t>Nachweisführung EANV</t>
        </is>
      </c>
    </row>
    <row r="20">
      <c r="A20" t="inlineStr">
        <is>
          <t>ST-019</t>
        </is>
      </c>
      <c r="B20" t="inlineStr">
        <is>
          <t>Dachdeckerbetrieb Lehmann GmbH</t>
        </is>
      </c>
      <c r="C20" t="inlineStr">
        <is>
          <t>Lehmann GmbH</t>
        </is>
      </c>
      <c r="D20" t="inlineStr">
        <is>
          <t>Subunternehmer</t>
        </is>
      </c>
      <c r="E20" t="inlineStr">
        <is>
          <t>Dacharbeiten</t>
        </is>
      </c>
      <c r="F20" t="n">
        <v>3</v>
      </c>
      <c r="G20" t="n">
        <v>3</v>
      </c>
      <c r="H20" t="n">
        <v>2</v>
      </c>
      <c r="I20" t="n">
        <v>1</v>
      </c>
      <c r="J20" s="9">
        <f>MIN(25;[@Einfluss]*[@Interesse]+[@Macht])</f>
        <v/>
      </c>
      <c r="K20" s="9">
        <f>WENN([@Priorität]&gt;=20;"A - Hoch";WENN([@Priorität]&gt;=12;"B - Mittel";"C - Niedrig"))</f>
        <v/>
      </c>
      <c r="L20" s="9">
        <f>WENN([@Unterstützung]&lt;=-1;"Risiko aktiv managen";WENN(ISTZAHL(SUCHEN("A";[@Wichtigkeit]));"Eng einbinden";WENN(ISTZAHL(SUCHEN("B";[@Wichtigkeit]));"Regelmäßig informieren";"Beobachten")))</f>
        <v/>
      </c>
      <c r="M20" t="inlineStr">
        <is>
          <t>Bauleitung</t>
        </is>
      </c>
      <c r="N20" t="inlineStr">
        <is>
          <t>Telefon</t>
        </is>
      </c>
      <c r="O20" t="inlineStr">
        <is>
          <t>wöchentlich</t>
        </is>
      </c>
      <c r="P20" s="10" t="n">
        <v>45694</v>
      </c>
      <c r="Q20" s="10" t="n">
        <v>45647</v>
      </c>
      <c r="R20" t="inlineStr">
        <is>
          <t>offen</t>
        </is>
      </c>
      <c r="S20" t="inlineStr">
        <is>
          <t>Vertrag Art.6(1)b</t>
        </is>
      </c>
      <c r="T20" t="inlineStr">
        <is>
          <t>UBA-034/2025</t>
        </is>
      </c>
      <c r="U20" t="inlineStr">
        <is>
          <t>Warte auf Material</t>
        </is>
      </c>
    </row>
    <row r="21">
      <c r="A21" t="inlineStr">
        <is>
          <t>ST-020</t>
        </is>
      </c>
      <c r="B21" t="inlineStr">
        <is>
          <t>Zollamt Köln</t>
        </is>
      </c>
      <c r="C21" t="inlineStr">
        <is>
          <t>Hauptzollamt Köln</t>
        </is>
      </c>
      <c r="D21" t="inlineStr">
        <is>
          <t>Behörde</t>
        </is>
      </c>
      <c r="E21" t="inlineStr">
        <is>
          <t>Kontrolle Mindestlohn</t>
        </is>
      </c>
      <c r="F21" t="n">
        <v>3</v>
      </c>
      <c r="G21" t="n">
        <v>2</v>
      </c>
      <c r="H21" t="n">
        <v>4</v>
      </c>
      <c r="I21" t="n">
        <v>-1</v>
      </c>
      <c r="J21" s="9">
        <f>MIN(25;[@Einfluss]*[@Interesse]+[@Macht])</f>
        <v/>
      </c>
      <c r="K21" s="9">
        <f>WENN([@Priorität]&gt;=20;"A - Hoch";WENN([@Priorität]&gt;=12;"B - Mittel";"C - Niedrig"))</f>
        <v/>
      </c>
      <c r="L21" s="9">
        <f>WENN([@Unterstützung]&lt;=-1;"Risiko aktiv managen";WENN(ISTZAHL(SUCHEN("A";[@Wichtigkeit]));"Eng einbinden";WENN(ISTZAHL(SUCHEN("B";[@Wichtigkeit]));"Regelmäßig informieren";"Beobachten")))</f>
        <v/>
      </c>
      <c r="M21" t="inlineStr">
        <is>
          <t>Geschäftsführung</t>
        </is>
      </c>
      <c r="N21" t="inlineStr">
        <is>
          <t>Brief</t>
        </is>
      </c>
      <c r="O21" t="inlineStr">
        <is>
          <t>ad hoc</t>
        </is>
      </c>
      <c r="P21" s="10" t="n">
        <v>45684</v>
      </c>
      <c r="Q21" s="10" t="n">
        <v>45635</v>
      </c>
      <c r="R21" t="inlineStr">
        <is>
          <t>Risiko</t>
        </is>
      </c>
      <c r="S21" t="inlineStr">
        <is>
          <t>Rechtspflicht Art.6(1)c</t>
        </is>
      </c>
      <c r="T21" t="inlineStr">
        <is>
          <t>Prüfung ML-2025</t>
        </is>
      </c>
      <c r="U21" t="inlineStr">
        <is>
          <t>Unterlagen Lohnabrechnung</t>
        </is>
      </c>
    </row>
  </sheetData>
  <autoFilter ref="A1:U21"/>
  <conditionalFormatting sqref="K2:K1000">
    <cfRule type="cellIs" priority="1" operator="containsText" dxfId="0" stopIfTrue="1">
      <formula>"A - Hoch"</formula>
    </cfRule>
    <cfRule type="cellIs" priority="2" operator="containsText" dxfId="1" stopIfTrue="1">
      <formula>"B - Mittel"</formula>
    </cfRule>
    <cfRule type="cellIs" priority="3" operator="containsText" dxfId="2" stopIfTrue="1">
      <formula>"C - Niedrig"</formula>
    </cfRule>
  </conditionalFormatting>
  <conditionalFormatting sqref="I2:I1000">
    <cfRule type="iconSet" priority="4">
      <iconSet iconSet="5Arrows" showValue="1" reverse="0">
        <cfvo type="num" val="0"/>
        <cfvo type="num" val="1"/>
        <cfvo type="num" val="2"/>
        <cfvo type="num" val="3"/>
        <cfvo type="num" val="4"/>
      </iconSet>
    </cfRule>
  </conditionalFormatting>
  <conditionalFormatting sqref="P2:P1000">
    <cfRule type="expression" priority="5" dxfId="3" stopIfTrue="1">
      <formula>UND($P2&lt;HEUTE();$P2&gt;0;$R2&lt;&gt;"erledigt")</formula>
    </cfRule>
  </conditionalFormatting>
  <dataValidations count="9">
    <dataValidation sqref="D2:D1000" showDropDown="0" showInputMessage="0" showErrorMessage="0" allowBlank="0" errorTitle="Ungültige Eingabe" error="Bitte Kategorie aus Liste wählen" type="list">
      <formula1>lv_Kategorie</formula1>
    </dataValidation>
    <dataValidation sqref="F2:F1000" showDropDown="0" showInputMessage="0" showErrorMessage="0" allowBlank="0" errorTitle="Ungültige Eingabe" error="Bitte Wert 1–5" type="whole" operator="between">
      <formula1>1</formula1>
      <formula2>5</formula2>
    </dataValidation>
    <dataValidation sqref="G2:G1000" showDropDown="0" showInputMessage="0" showErrorMessage="0" allowBlank="0" errorTitle="Ungültige Eingabe" error="Bitte Wert 1–5" type="whole" operator="between">
      <formula1>1</formula1>
      <formula2>5</formula2>
    </dataValidation>
    <dataValidation sqref="H2:H1000" showDropDown="0" showInputMessage="0" showErrorMessage="0" allowBlank="0" errorTitle="Ungültige Eingabe" error="Bitte Wert 1–5" type="whole" operator="between">
      <formula1>1</formula1>
      <formula2>5</formula2>
    </dataValidation>
    <dataValidation sqref="I2:I1000" showDropDown="0" showInputMessage="0" showErrorMessage="0" allowBlank="0" errorTitle="Ungültige Eingabe" error="Bitte Wert −2 bis +2" type="whole" operator="between">
      <formula1>-2</formula1>
      <formula2>2</formula2>
    </dataValidation>
    <dataValidation sqref="N2:N1000" showDropDown="0" showInputMessage="0" showErrorMessage="0" allowBlank="0" type="list">
      <formula1>lv_Kanal</formula1>
    </dataValidation>
    <dataValidation sqref="O2:O1000" showDropDown="0" showInputMessage="0" showErrorMessage="0" allowBlank="0" type="list">
      <formula1>lv_Frequenz</formula1>
    </dataValidation>
    <dataValidation sqref="R2:R1000" showDropDown="0" showInputMessage="0" showErrorMessage="0" allowBlank="0" type="list">
      <formula1>lv_Status</formula1>
    </dataValidation>
    <dataValidation sqref="S2:S1000" showDropDown="0" showInputMessage="0" showErrorMessage="0" allowBlank="0" type="list">
      <formula1>lv_Rechtsgrundlage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</cols>
  <sheetData>
    <row r="1">
      <c r="A1" s="2" t="inlineStr">
        <is>
          <t>Auswertung</t>
        </is>
      </c>
    </row>
    <row r="3">
      <c r="A3" s="4" t="inlineStr">
        <is>
          <t>Gesamt</t>
        </is>
      </c>
      <c r="B3" s="7">
        <f>ANZAHL2(tblStakeholder[ID])</f>
        <v/>
      </c>
    </row>
    <row r="4">
      <c r="A4" s="4" t="inlineStr">
        <is>
          <t>A - Hoch</t>
        </is>
      </c>
      <c r="B4" s="7">
        <f>ZÄHLENWENN(tblStakeholder[Wichtigkeit];"A*")</f>
        <v/>
      </c>
    </row>
    <row r="5">
      <c r="A5" s="4" t="inlineStr">
        <is>
          <t>B - Mittel</t>
        </is>
      </c>
      <c r="B5" s="7">
        <f>ZÄHLENWENN(tblStakeholder[Wichtigkeit];"B*")</f>
        <v/>
      </c>
    </row>
    <row r="6">
      <c r="A6" s="4" t="inlineStr">
        <is>
          <t>C - Niedrig</t>
        </is>
      </c>
      <c r="B6" s="7">
        <f>ZÄHLENWENN(tblStakeholder[Wichtigkeit];"C*")</f>
        <v/>
      </c>
    </row>
    <row r="7">
      <c r="A7" s="4" t="inlineStr">
        <is>
          <t>Kritische Gegner (A &amp; &lt;0)</t>
        </is>
      </c>
      <c r="B7" s="7">
        <f>ZÄHLENWENNS(tblStakeholder[Wichtigkeit];"A*";tblStakeholder[Unterstützung];"&lt;0")</f>
        <v/>
      </c>
    </row>
    <row r="8">
      <c r="A8" s="4" t="inlineStr">
        <is>
          <t>Nächster fälliger Termin</t>
        </is>
      </c>
      <c r="B8" s="11">
        <f>MINWENNS(tblStakeholder[Nächster Termin];tblStakeholder[Status];"&lt;&gt;erledigt";tblStakeholder[Nächster Termin];"&gt;="&amp;HEUTE())</f>
        <v/>
      </c>
    </row>
    <row r="9">
      <c r="A9" s="4" t="inlineStr">
        <is>
          <t>Überfällig (nicht erledigt)</t>
        </is>
      </c>
      <c r="B9" s="7">
        <f>ZÄHLENWENNS(tblStakeholder[Nächster Termin];"&lt;"&amp;HEUTE();tblStakeholder[Status];"&lt;&gt;erledigt")</f>
        <v/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2025-12-07T09:24:31Z</dcterms:created>
  <dcterms:modified xmlns:dcterms="http://purl.org/dc/terms/" xmlns:xsi="http://www.w3.org/2001/XMLSchema-instance" xsi:type="dcterms:W3CDTF">2025-12-07T09:24:31Z</dcterms:modified>
</cp:coreProperties>
</file>